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<sst xmlns="http://schemas.openxmlformats.org/spreadsheetml/2006/main" count="870" uniqueCount="149">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</sst>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90200.4</v>
      </c>
      <c r="E6" s="40"/>
    </row>
    <row r="7" spans="2:5" ht="15">
      <c r="B7" s="8"/>
      <c r="C7" s="5" t="s">
        <v>6</v>
      </c>
      <c r="D7" s="39">
        <v>3236.529999999999</v>
      </c>
      <c r="E7" s="40"/>
    </row>
    <row r="8" spans="2:5" ht="15.75" thickBot="1">
      <c r="B8" s="9"/>
      <c r="C8" s="6" t="s">
        <v>7</v>
      </c>
      <c r="D8" s="41"/>
      <c r="E8" s="42">
        <v>391087.63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427898.63</v>
      </c>
      <c r="E10" s="45">
        <v>406751.99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98849.56999999999</v>
      </c>
      <c r="E14" s="45">
        <v>94887.40000000001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526748.2</v>
      </c>
      <c r="E16" s="51">
        <f>E10+E11+E12+E13+E14+E15</f>
        <v>501639.39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105576.45999999999</v>
      </c>
      <c r="E18" s="45">
        <v>107288.00999999998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350</v>
      </c>
      <c r="E21" s="45">
        <v>350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105926.45999999999</v>
      </c>
      <c r="E23" s="51">
        <f>E18+E19+E20+E21+E22</f>
        <v>107638.00999999998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12581.06</v>
      </c>
      <c r="E25" s="45">
        <v>14465.15</v>
      </c>
    </row>
    <row r="26" spans="2:5" ht="15">
      <c r="B26" s="13">
        <v>30200</v>
      </c>
      <c r="C26" s="54" t="s">
        <v>28</v>
      </c>
      <c r="D26" s="39">
        <v>143.25</v>
      </c>
      <c r="E26" s="45">
        <v>143.25</v>
      </c>
    </row>
    <row r="27" spans="2:5" ht="15">
      <c r="B27" s="13">
        <v>30300</v>
      </c>
      <c r="C27" s="54" t="s">
        <v>29</v>
      </c>
      <c r="D27" s="39">
        <v>0.09</v>
      </c>
      <c r="E27" s="45">
        <v>0.09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20197.920000000002</v>
      </c>
      <c r="E29" s="50">
        <v>17104.07</v>
      </c>
    </row>
    <row r="30" spans="2:5" ht="15.75" thickBot="1">
      <c r="B30" s="16">
        <v>30000</v>
      </c>
      <c r="C30" s="15" t="s">
        <v>32</v>
      </c>
      <c r="D30" s="48">
        <f>D25+D26+D27+D28+D29</f>
        <v>32922.32</v>
      </c>
      <c r="E30" s="51">
        <f>E25+E26+E27+E28+E29</f>
        <v>31712.559999999998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677.3</v>
      </c>
      <c r="E32" s="45">
        <v>677.3</v>
      </c>
    </row>
    <row r="33" spans="2:5" ht="15">
      <c r="B33" s="13">
        <v>40200</v>
      </c>
      <c r="C33" s="54" t="s">
        <v>36</v>
      </c>
      <c r="D33" s="61">
        <v>129490.47</v>
      </c>
      <c r="E33" s="59">
        <v>60377.97</v>
      </c>
    </row>
    <row r="34" spans="2:5" ht="15">
      <c r="B34" s="13">
        <v>40300</v>
      </c>
      <c r="C34" s="54" t="s">
        <v>37</v>
      </c>
      <c r="D34" s="61">
        <v>154881.44999999998</v>
      </c>
      <c r="E34" s="45">
        <v>127319.39</v>
      </c>
    </row>
    <row r="35" spans="2:5" ht="15">
      <c r="B35" s="13">
        <v>40400</v>
      </c>
      <c r="C35" s="54" t="s">
        <v>38</v>
      </c>
      <c r="D35" s="39">
        <v>8000</v>
      </c>
      <c r="E35" s="45">
        <v>8000</v>
      </c>
    </row>
    <row r="36" spans="2:5" ht="15">
      <c r="B36" s="13">
        <v>40500</v>
      </c>
      <c r="C36" s="54" t="s">
        <v>39</v>
      </c>
      <c r="D36" s="49">
        <v>869.04</v>
      </c>
      <c r="E36" s="50">
        <v>869.04</v>
      </c>
    </row>
    <row r="37" spans="2:5" ht="15.75" thickBot="1">
      <c r="B37" s="16">
        <v>40000</v>
      </c>
      <c r="C37" s="15" t="s">
        <v>40</v>
      </c>
      <c r="D37" s="48">
        <f>D32+D33+D34+D35+D36</f>
        <v>293918.25999999995</v>
      </c>
      <c r="E37" s="51">
        <f>E32+E33+E34+E35+E36</f>
        <v>197243.7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132303.65000000002</v>
      </c>
      <c r="E54" s="45">
        <v>132303.65000000002</v>
      </c>
    </row>
    <row r="55" spans="2:5" ht="15">
      <c r="B55" s="13">
        <v>90200</v>
      </c>
      <c r="C55" s="54" t="s">
        <v>62</v>
      </c>
      <c r="D55" s="61">
        <v>906.66</v>
      </c>
      <c r="E55" s="62">
        <v>919.0600000000001</v>
      </c>
    </row>
    <row r="56" spans="2:5" ht="15.75" thickBot="1">
      <c r="B56" s="16">
        <v>90000</v>
      </c>
      <c r="C56" s="15" t="s">
        <v>63</v>
      </c>
      <c r="D56" s="48">
        <f>D54+D55</f>
        <v>133210.31000000003</v>
      </c>
      <c r="E56" s="51">
        <f>E54+E55</f>
        <v>133222.71000000002</v>
      </c>
    </row>
    <row r="57" spans="2:5" ht="16.5" thickBot="1" thickTop="1">
      <c r="B57" s="109" t="s">
        <v>64</v>
      </c>
      <c r="C57" s="110"/>
      <c r="D57" s="52">
        <f>D16+D23+D30+D37+D43+D49+D52+D56</f>
        <v>1092725.5499999998</v>
      </c>
      <c r="E57" s="55">
        <f>E16+E23+E30+E37+E43+E49+E52+E56</f>
        <v>971456.3699999999</v>
      </c>
    </row>
    <row r="58" spans="2:5" ht="16.5" thickBot="1" thickTop="1">
      <c r="B58" s="109" t="s">
        <v>65</v>
      </c>
      <c r="C58" s="110"/>
      <c r="D58" s="52">
        <f>D57+D5+D6+D7+D8</f>
        <v>1186162.4799999997</v>
      </c>
      <c r="E58" s="55">
        <f>E57+E5+E6+E7+E8</f>
        <v>1362544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115200.38</v>
      </c>
      <c r="E10" s="89">
        <v>0</v>
      </c>
      <c r="F10" s="90">
        <v>115200.38</v>
      </c>
      <c r="G10" s="88"/>
      <c r="H10" s="89"/>
      <c r="I10" s="90"/>
      <c r="J10" s="97">
        <v>28576.760000000002</v>
      </c>
      <c r="K10" s="89">
        <v>0</v>
      </c>
      <c r="L10" s="101">
        <v>28576.759999999995</v>
      </c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29778.21</v>
      </c>
      <c r="AC10" s="89">
        <v>0</v>
      </c>
      <c r="AD10" s="90">
        <v>29778.21</v>
      </c>
      <c r="AE10" s="91">
        <v>27286.11</v>
      </c>
      <c r="AF10" s="89">
        <v>0</v>
      </c>
      <c r="AG10" s="90">
        <v>27286.110000000004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200841.46000000002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200841.46000000002</v>
      </c>
    </row>
    <row r="11" spans="2:76" ht="15">
      <c r="B11" s="13">
        <v>102</v>
      </c>
      <c r="C11" s="25" t="s">
        <v>92</v>
      </c>
      <c r="D11" s="88">
        <v>9504.119999999999</v>
      </c>
      <c r="E11" s="89">
        <v>0</v>
      </c>
      <c r="F11" s="90">
        <v>9504.12</v>
      </c>
      <c r="G11" s="88"/>
      <c r="H11" s="89"/>
      <c r="I11" s="90"/>
      <c r="J11" s="97">
        <v>1918.93</v>
      </c>
      <c r="K11" s="89">
        <v>0</v>
      </c>
      <c r="L11" s="101">
        <v>1918.93</v>
      </c>
      <c r="M11" s="91">
        <v>347.11</v>
      </c>
      <c r="N11" s="89">
        <v>0</v>
      </c>
      <c r="O11" s="90">
        <v>347.11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1999.54</v>
      </c>
      <c r="AC11" s="89">
        <v>0</v>
      </c>
      <c r="AD11" s="90">
        <v>1999.5400000000009</v>
      </c>
      <c r="AE11" s="91">
        <v>1832.32</v>
      </c>
      <c r="AF11" s="89">
        <v>0</v>
      </c>
      <c r="AG11" s="90">
        <v>1832.3200000000006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15602.02</v>
      </c>
      <c r="BW11" s="77">
        <f t="shared" si="1"/>
        <v>0</v>
      </c>
      <c r="BX11" s="79">
        <f t="shared" si="2"/>
        <v>15602.020000000004</v>
      </c>
    </row>
    <row r="12" spans="2:76" ht="15">
      <c r="B12" s="13">
        <v>103</v>
      </c>
      <c r="C12" s="25" t="s">
        <v>93</v>
      </c>
      <c r="D12" s="88">
        <v>163160.49</v>
      </c>
      <c r="E12" s="89">
        <v>0</v>
      </c>
      <c r="F12" s="90">
        <v>95063.34</v>
      </c>
      <c r="G12" s="88"/>
      <c r="H12" s="89"/>
      <c r="I12" s="90"/>
      <c r="J12" s="97">
        <v>928.8699999999999</v>
      </c>
      <c r="K12" s="89">
        <v>0</v>
      </c>
      <c r="L12" s="101">
        <v>928.8699999999999</v>
      </c>
      <c r="M12" s="91">
        <v>3512.26</v>
      </c>
      <c r="N12" s="89">
        <v>0</v>
      </c>
      <c r="O12" s="90">
        <v>3588.8</v>
      </c>
      <c r="P12" s="91">
        <v>0</v>
      </c>
      <c r="Q12" s="89">
        <v>0</v>
      </c>
      <c r="R12" s="90">
        <v>0</v>
      </c>
      <c r="S12" s="91"/>
      <c r="T12" s="89"/>
      <c r="U12" s="90"/>
      <c r="V12" s="91"/>
      <c r="W12" s="89"/>
      <c r="X12" s="90"/>
      <c r="Y12" s="91"/>
      <c r="Z12" s="89"/>
      <c r="AA12" s="90"/>
      <c r="AB12" s="91">
        <v>72544.96</v>
      </c>
      <c r="AC12" s="89">
        <v>0</v>
      </c>
      <c r="AD12" s="90">
        <v>55370.840000000004</v>
      </c>
      <c r="AE12" s="91">
        <v>64461.34</v>
      </c>
      <c r="AF12" s="89">
        <v>0</v>
      </c>
      <c r="AG12" s="90">
        <v>38462.45</v>
      </c>
      <c r="AH12" s="91">
        <v>13407.84</v>
      </c>
      <c r="AI12" s="89">
        <v>0</v>
      </c>
      <c r="AJ12" s="90">
        <v>1063.84</v>
      </c>
      <c r="AK12" s="91">
        <v>7764</v>
      </c>
      <c r="AL12" s="89">
        <v>0</v>
      </c>
      <c r="AM12" s="90">
        <v>7099.1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325779.76000000007</v>
      </c>
      <c r="BW12" s="77">
        <f t="shared" si="1"/>
        <v>0</v>
      </c>
      <c r="BX12" s="79">
        <f t="shared" si="2"/>
        <v>201577.24</v>
      </c>
    </row>
    <row r="13" spans="2:76" ht="15">
      <c r="B13" s="13">
        <v>104</v>
      </c>
      <c r="C13" s="25" t="s">
        <v>19</v>
      </c>
      <c r="D13" s="88">
        <v>6304.55</v>
      </c>
      <c r="E13" s="89">
        <v>0</v>
      </c>
      <c r="F13" s="90">
        <v>5580.2699999999995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2350.2</v>
      </c>
      <c r="N13" s="89">
        <v>0</v>
      </c>
      <c r="O13" s="90">
        <v>1837.62</v>
      </c>
      <c r="P13" s="91"/>
      <c r="Q13" s="89"/>
      <c r="R13" s="90"/>
      <c r="S13" s="91"/>
      <c r="T13" s="89"/>
      <c r="U13" s="90"/>
      <c r="V13" s="91">
        <v>0</v>
      </c>
      <c r="W13" s="89">
        <v>0</v>
      </c>
      <c r="X13" s="90">
        <v>0</v>
      </c>
      <c r="Y13" s="91"/>
      <c r="Z13" s="89"/>
      <c r="AA13" s="90"/>
      <c r="AB13" s="91">
        <v>0</v>
      </c>
      <c r="AC13" s="89">
        <v>0</v>
      </c>
      <c r="AD13" s="90">
        <v>0</v>
      </c>
      <c r="AE13" s="91">
        <v>4042.86</v>
      </c>
      <c r="AF13" s="89">
        <v>0</v>
      </c>
      <c r="AG13" s="90">
        <v>4042.86</v>
      </c>
      <c r="AH13" s="91"/>
      <c r="AI13" s="89"/>
      <c r="AJ13" s="90"/>
      <c r="AK13" s="91">
        <v>3500</v>
      </c>
      <c r="AL13" s="89">
        <v>0</v>
      </c>
      <c r="AM13" s="90">
        <v>1960</v>
      </c>
      <c r="AN13" s="91"/>
      <c r="AO13" s="89"/>
      <c r="AP13" s="90"/>
      <c r="AQ13" s="91">
        <v>82.64</v>
      </c>
      <c r="AR13" s="89">
        <v>0</v>
      </c>
      <c r="AS13" s="90">
        <v>82.64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16280.25</v>
      </c>
      <c r="BW13" s="77">
        <f t="shared" si="1"/>
        <v>0</v>
      </c>
      <c r="BX13" s="79">
        <f t="shared" si="2"/>
        <v>13503.39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2530.22</v>
      </c>
      <c r="BM16" s="89">
        <v>0</v>
      </c>
      <c r="BN16" s="90">
        <v>2530.22</v>
      </c>
      <c r="BO16" s="91"/>
      <c r="BP16" s="89"/>
      <c r="BQ16" s="90"/>
      <c r="BR16" s="97"/>
      <c r="BS16" s="89"/>
      <c r="BT16" s="101"/>
      <c r="BU16" s="76"/>
      <c r="BV16" s="85">
        <f t="shared" si="0"/>
        <v>2530.22</v>
      </c>
      <c r="BW16" s="77">
        <f t="shared" si="1"/>
        <v>0</v>
      </c>
      <c r="BX16" s="79">
        <f t="shared" si="2"/>
        <v>2530.22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4334.73</v>
      </c>
      <c r="E18" s="89">
        <v>0</v>
      </c>
      <c r="F18" s="90">
        <v>4249.73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4334.73</v>
      </c>
      <c r="BW18" s="77">
        <f t="shared" si="1"/>
        <v>0</v>
      </c>
      <c r="BX18" s="79">
        <f t="shared" si="2"/>
        <v>4249.73</v>
      </c>
    </row>
    <row r="19" spans="2:76" ht="15">
      <c r="B19" s="13">
        <v>110</v>
      </c>
      <c r="C19" s="25" t="s">
        <v>98</v>
      </c>
      <c r="D19" s="88">
        <v>12235.84</v>
      </c>
      <c r="E19" s="89">
        <v>0</v>
      </c>
      <c r="F19" s="90">
        <v>12494.84</v>
      </c>
      <c r="G19" s="88"/>
      <c r="H19" s="89"/>
      <c r="I19" s="90"/>
      <c r="J19" s="97"/>
      <c r="K19" s="89"/>
      <c r="L19" s="101"/>
      <c r="M19" s="97">
        <v>2150</v>
      </c>
      <c r="N19" s="89">
        <v>0</v>
      </c>
      <c r="O19" s="101">
        <v>2150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14385.84</v>
      </c>
      <c r="BW19" s="77">
        <f t="shared" si="1"/>
        <v>0</v>
      </c>
      <c r="BX19" s="79">
        <f t="shared" si="2"/>
        <v>14644.84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310740.11</v>
      </c>
      <c r="E20" s="78">
        <f t="shared" si="3"/>
        <v>0</v>
      </c>
      <c r="F20" s="79">
        <f t="shared" si="3"/>
        <v>242092.68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31424.56</v>
      </c>
      <c r="K20" s="78">
        <f t="shared" si="3"/>
        <v>0</v>
      </c>
      <c r="L20" s="77">
        <f t="shared" si="3"/>
        <v>31424.559999999994</v>
      </c>
      <c r="M20" s="98">
        <f t="shared" si="3"/>
        <v>8359.57</v>
      </c>
      <c r="N20" s="78">
        <f t="shared" si="3"/>
        <v>0</v>
      </c>
      <c r="O20" s="77">
        <f t="shared" si="3"/>
        <v>7923.530000000001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104322.71</v>
      </c>
      <c r="AC20" s="78">
        <f t="shared" si="3"/>
        <v>0</v>
      </c>
      <c r="AD20" s="77">
        <f t="shared" si="3"/>
        <v>87148.59</v>
      </c>
      <c r="AE20" s="98">
        <f t="shared" si="3"/>
        <v>97622.62999999999</v>
      </c>
      <c r="AF20" s="78">
        <f t="shared" si="3"/>
        <v>0</v>
      </c>
      <c r="AG20" s="77">
        <f t="shared" si="3"/>
        <v>71623.74</v>
      </c>
      <c r="AH20" s="98">
        <f t="shared" si="3"/>
        <v>13407.84</v>
      </c>
      <c r="AI20" s="78">
        <f t="shared" si="3"/>
        <v>0</v>
      </c>
      <c r="AJ20" s="77">
        <f t="shared" si="3"/>
        <v>1063.84</v>
      </c>
      <c r="AK20" s="98">
        <f t="shared" si="3"/>
        <v>11264</v>
      </c>
      <c r="AL20" s="78">
        <f t="shared" si="3"/>
        <v>0</v>
      </c>
      <c r="AM20" s="77">
        <f t="shared" si="3"/>
        <v>9059.1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82.64</v>
      </c>
      <c r="AR20" s="78">
        <f t="shared" si="3"/>
        <v>0</v>
      </c>
      <c r="AS20" s="77">
        <f t="shared" si="3"/>
        <v>82.64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2530.22</v>
      </c>
      <c r="BM20" s="78">
        <f t="shared" si="3"/>
        <v>0</v>
      </c>
      <c r="BN20" s="77">
        <f t="shared" si="3"/>
        <v>2530.22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579754.28</v>
      </c>
      <c r="BW20" s="77">
        <f>BW10+BW11+BW12+BW13+BW14+BW15+BW16+BW17+BW18+BW19</f>
        <v>0</v>
      </c>
      <c r="BX20" s="95">
        <f>BX10+BX11+BX12+BX13+BX14+BX15+BX16+BX17+BX18+BX19</f>
        <v>452948.9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69112.5</v>
      </c>
      <c r="E24" s="89">
        <v>0</v>
      </c>
      <c r="F24" s="90">
        <v>69112.5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31043.33</v>
      </c>
      <c r="T24" s="89">
        <v>59157.07</v>
      </c>
      <c r="U24" s="101">
        <v>30</v>
      </c>
      <c r="V24" s="97"/>
      <c r="W24" s="89"/>
      <c r="X24" s="101"/>
      <c r="Y24" s="97"/>
      <c r="Z24" s="89"/>
      <c r="AA24" s="101"/>
      <c r="AB24" s="97">
        <v>31882.95</v>
      </c>
      <c r="AC24" s="89">
        <v>0</v>
      </c>
      <c r="AD24" s="101">
        <v>69989.68</v>
      </c>
      <c r="AE24" s="97">
        <v>127857.56999999999</v>
      </c>
      <c r="AF24" s="89">
        <v>9036.66</v>
      </c>
      <c r="AG24" s="101">
        <v>123284.72</v>
      </c>
      <c r="AH24" s="97"/>
      <c r="AI24" s="89"/>
      <c r="AJ24" s="101"/>
      <c r="AK24" s="97">
        <v>0</v>
      </c>
      <c r="AL24" s="89">
        <v>55983.36</v>
      </c>
      <c r="AM24" s="101">
        <v>50000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259896.34999999998</v>
      </c>
      <c r="BW24" s="77">
        <f t="shared" si="4"/>
        <v>124177.09</v>
      </c>
      <c r="BX24" s="79">
        <f t="shared" si="4"/>
        <v>312416.9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230.14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230.14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69112.5</v>
      </c>
      <c r="E28" s="78">
        <f t="shared" si="5"/>
        <v>0</v>
      </c>
      <c r="F28" s="79">
        <f t="shared" si="5"/>
        <v>69342.64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31043.33</v>
      </c>
      <c r="T28" s="78">
        <f t="shared" si="5"/>
        <v>59157.07</v>
      </c>
      <c r="U28" s="77">
        <f t="shared" si="5"/>
        <v>30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31882.95</v>
      </c>
      <c r="AC28" s="78">
        <f t="shared" si="5"/>
        <v>0</v>
      </c>
      <c r="AD28" s="77">
        <f t="shared" si="5"/>
        <v>69989.68</v>
      </c>
      <c r="AE28" s="98">
        <f t="shared" si="5"/>
        <v>127857.56999999999</v>
      </c>
      <c r="AF28" s="78">
        <f t="shared" si="5"/>
        <v>9036.66</v>
      </c>
      <c r="AG28" s="77">
        <f t="shared" si="5"/>
        <v>123284.72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55983.36</v>
      </c>
      <c r="AM28" s="77">
        <f t="shared" si="6"/>
        <v>50000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259896.34999999998</v>
      </c>
      <c r="BW28" s="77">
        <f>BW23+BW24+BW25+BW26+BW27</f>
        <v>124177.09</v>
      </c>
      <c r="BX28" s="95">
        <f>BX23+BX24+BX25+BX26+BX27</f>
        <v>312647.04000000004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>
        <v>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14763.519999999999</v>
      </c>
      <c r="BM40" s="89">
        <v>0</v>
      </c>
      <c r="BN40" s="101">
        <v>14763.519999999999</v>
      </c>
      <c r="BO40" s="97"/>
      <c r="BP40" s="89"/>
      <c r="BQ40" s="101"/>
      <c r="BR40" s="97"/>
      <c r="BS40" s="89"/>
      <c r="BT40" s="101"/>
      <c r="BU40" s="76"/>
      <c r="BV40" s="85">
        <f t="shared" si="10"/>
        <v>14763.519999999999</v>
      </c>
      <c r="BW40" s="77">
        <f t="shared" si="10"/>
        <v>0</v>
      </c>
      <c r="BX40" s="79">
        <f t="shared" si="10"/>
        <v>14763.519999999999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14763.519999999999</v>
      </c>
      <c r="BM42" s="78">
        <f t="shared" si="12"/>
        <v>0</v>
      </c>
      <c r="BN42" s="77">
        <f t="shared" si="12"/>
        <v>14763.519999999999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14763.519999999999</v>
      </c>
      <c r="BW42" s="77">
        <f>BW38+BW39+BW40+BW41</f>
        <v>0</v>
      </c>
      <c r="BX42" s="95">
        <f>BX38+BX39+BX40+BX41</f>
        <v>14763.519999999999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132303.65</v>
      </c>
      <c r="BS49" s="89">
        <v>0</v>
      </c>
      <c r="BT49" s="101">
        <v>132294.38</v>
      </c>
      <c r="BU49" s="76"/>
      <c r="BV49" s="85">
        <f aca="true" t="shared" si="15" ref="BV49:BX50">D49+G49+J49+M49+P49+S49+V49+Y49+AB49+AE49+AH49+AK49+AN49+AQ49+AT49+AW49+AZ49+BC49+BF49+BI49+BL49+BO49+BR49</f>
        <v>132303.65</v>
      </c>
      <c r="BW49" s="77">
        <f t="shared" si="15"/>
        <v>0</v>
      </c>
      <c r="BX49" s="79">
        <f t="shared" si="15"/>
        <v>132294.38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906.66</v>
      </c>
      <c r="BS50" s="89">
        <v>0</v>
      </c>
      <c r="BT50" s="101">
        <v>4151.700000000001</v>
      </c>
      <c r="BU50" s="76"/>
      <c r="BV50" s="85">
        <f t="shared" si="15"/>
        <v>906.66</v>
      </c>
      <c r="BW50" s="77">
        <f t="shared" si="15"/>
        <v>0</v>
      </c>
      <c r="BX50" s="79">
        <f t="shared" si="15"/>
        <v>4151.700000000001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133210.31</v>
      </c>
      <c r="BS51" s="78">
        <f>BS49+BS50</f>
        <v>0</v>
      </c>
      <c r="BT51" s="77">
        <f>BT49+BT50</f>
        <v>136446.08000000002</v>
      </c>
      <c r="BU51" s="85"/>
      <c r="BV51" s="85">
        <f>BV49+BV50</f>
        <v>133210.31</v>
      </c>
      <c r="BW51" s="77">
        <f>BW49+BW50</f>
        <v>0</v>
      </c>
      <c r="BX51" s="95">
        <f>BX49+BX50</f>
        <v>136446.08000000002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379852.61</v>
      </c>
      <c r="E53" s="86">
        <f t="shared" si="18"/>
        <v>0</v>
      </c>
      <c r="F53" s="86">
        <f t="shared" si="18"/>
        <v>311435.32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31424.56</v>
      </c>
      <c r="K53" s="86">
        <f t="shared" si="18"/>
        <v>0</v>
      </c>
      <c r="L53" s="86">
        <f t="shared" si="18"/>
        <v>31424.559999999994</v>
      </c>
      <c r="M53" s="86">
        <f t="shared" si="18"/>
        <v>8359.57</v>
      </c>
      <c r="N53" s="86">
        <f t="shared" si="18"/>
        <v>0</v>
      </c>
      <c r="O53" s="86">
        <f t="shared" si="18"/>
        <v>7923.530000000001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31043.33</v>
      </c>
      <c r="T53" s="86">
        <f t="shared" si="18"/>
        <v>59157.07</v>
      </c>
      <c r="U53" s="86">
        <f t="shared" si="18"/>
        <v>30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136205.66</v>
      </c>
      <c r="AC53" s="86">
        <f t="shared" si="18"/>
        <v>0</v>
      </c>
      <c r="AD53" s="86">
        <f t="shared" si="18"/>
        <v>157138.27</v>
      </c>
      <c r="AE53" s="86">
        <f t="shared" si="18"/>
        <v>225480.19999999998</v>
      </c>
      <c r="AF53" s="86">
        <f t="shared" si="18"/>
        <v>9036.66</v>
      </c>
      <c r="AG53" s="86">
        <f t="shared" si="18"/>
        <v>194908.46000000002</v>
      </c>
      <c r="AH53" s="86">
        <f t="shared" si="18"/>
        <v>13407.84</v>
      </c>
      <c r="AI53" s="86">
        <f t="shared" si="18"/>
        <v>0</v>
      </c>
      <c r="AJ53" s="86">
        <f aca="true" t="shared" si="19" ref="AJ53:BT53">AJ20+AJ28+AJ35+AJ42+AJ46+AJ51</f>
        <v>1063.84</v>
      </c>
      <c r="AK53" s="86">
        <f t="shared" si="19"/>
        <v>11264</v>
      </c>
      <c r="AL53" s="86">
        <f t="shared" si="19"/>
        <v>55983.36</v>
      </c>
      <c r="AM53" s="86">
        <f t="shared" si="19"/>
        <v>59059.1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82.64</v>
      </c>
      <c r="AR53" s="86">
        <f t="shared" si="19"/>
        <v>0</v>
      </c>
      <c r="AS53" s="86">
        <f t="shared" si="19"/>
        <v>82.64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17293.739999999998</v>
      </c>
      <c r="BM53" s="86">
        <f t="shared" si="19"/>
        <v>0</v>
      </c>
      <c r="BN53" s="86">
        <f t="shared" si="19"/>
        <v>17293.739999999998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133210.31</v>
      </c>
      <c r="BS53" s="86">
        <f t="shared" si="19"/>
        <v>0</v>
      </c>
      <c r="BT53" s="86">
        <f t="shared" si="19"/>
        <v>136446.08000000002</v>
      </c>
      <c r="BU53" s="86">
        <f>BU8</f>
        <v>0</v>
      </c>
      <c r="BV53" s="102">
        <f>BV8+BV20+BV28+BV35+BV42+BV46+BV51</f>
        <v>987624.46</v>
      </c>
      <c r="BW53" s="87">
        <f>BW20+BW28+BW35+BW42+BW46+BW51</f>
        <v>124177.09</v>
      </c>
      <c r="BX53" s="87">
        <f>BX20+BX28+BX35+BX42+BX46+BX51</f>
        <v>916805.54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74360.92999999979</v>
      </c>
      <c r="BW54" s="93"/>
      <c r="BX54" s="94">
        <f>IF((Spese_Rendiconto_2020!BX53-Entrate_Rendiconto_2020!E58)&lt;0,Entrate_Rendiconto_2020!E58-Spese_Rendiconto_2020!BX53,0)</f>
        <v>445738.45999999996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2021-06-09T08:57:16Z</dcterms:modified>
  <cp:category/>
  <cp:version/>
  <cp:contentType/>
  <cp:contentStatus/>
</cp:coreProperties>
</file>